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jn Drive\25-26\02. Office\02. Rekenblad\"/>
    </mc:Choice>
  </mc:AlternateContent>
  <xr:revisionPtr revIDLastSave="0" documentId="8_{28CA601C-F9B0-419C-BFC8-FC724B5EBB9A}" xr6:coauthVersionLast="47" xr6:coauthVersionMax="47" xr10:uidLastSave="{00000000-0000-0000-0000-000000000000}"/>
  <bookViews>
    <workbookView xWindow="-108" yWindow="-108" windowWidth="23256" windowHeight="12456" activeTab="3" xr2:uid="{323BCAFF-E62E-4311-B862-239B2860B7D6}"/>
  </bookViews>
  <sheets>
    <sheet name="Setup_Computers" sheetId="1" r:id="rId1"/>
    <sheet name="Toegang_Beheer" sheetId="2" r:id="rId2"/>
    <sheet name="Artikelen_Shop" sheetId="4" r:id="rId3"/>
    <sheet name="Centraal_Panel" sheetId="5" r:id="rId4"/>
    <sheet name="Instellingen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" i="5" l="1"/>
  <c r="B2" i="5"/>
  <c r="F2" i="2"/>
  <c r="F3" i="2"/>
  <c r="F4" i="2"/>
  <c r="F5" i="2"/>
  <c r="F6" i="2"/>
  <c r="F7" i="2"/>
  <c r="F8" i="2"/>
  <c r="F9" i="2"/>
  <c r="F10" i="2"/>
  <c r="F11" i="2"/>
  <c r="E2" i="2"/>
  <c r="E3" i="2"/>
  <c r="E4" i="2"/>
  <c r="E5" i="2"/>
  <c r="E6" i="2"/>
  <c r="E7" i="2"/>
  <c r="E8" i="2"/>
  <c r="E9" i="2"/>
  <c r="E10" i="2"/>
  <c r="E11" i="2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<sst xmlns="http://schemas.openxmlformats.org/spreadsheetml/2006/main" count="126" uniqueCount="89">
  <si>
    <t>Tafel_ID</t>
  </si>
  <si>
    <t>Speler_Naam</t>
  </si>
  <si>
    <t>Aantal_Schermen</t>
  </si>
  <si>
    <t>Netwerkkabel_Aanwezig</t>
  </si>
  <si>
    <t>Stroomverbruik_Watt</t>
  </si>
  <si>
    <t>Basisprijs_Huur</t>
  </si>
  <si>
    <t>Geboortejaar</t>
  </si>
  <si>
    <t>T-01</t>
  </si>
  <si>
    <t>Lars</t>
  </si>
  <si>
    <t>Ja</t>
  </si>
  <si>
    <t>T-02</t>
  </si>
  <si>
    <t>Amira</t>
  </si>
  <si>
    <t>T-03</t>
  </si>
  <si>
    <t>Kevin</t>
  </si>
  <si>
    <t>Nee</t>
  </si>
  <si>
    <t>T-04</t>
  </si>
  <si>
    <t>Sanae</t>
  </si>
  <si>
    <t>T-05</t>
  </si>
  <si>
    <t>Daan</t>
  </si>
  <si>
    <t>T-06</t>
  </si>
  <si>
    <t>Youssef</t>
  </si>
  <si>
    <t>T-07</t>
  </si>
  <si>
    <t>Amber</t>
  </si>
  <si>
    <t>T-08</t>
  </si>
  <si>
    <t>Mats</t>
  </si>
  <si>
    <t>T-09</t>
  </si>
  <si>
    <t>Quinten</t>
  </si>
  <si>
    <t>T-10</t>
  </si>
  <si>
    <t>Lieke</t>
  </si>
  <si>
    <t>T-11</t>
  </si>
  <si>
    <t>Ibrahim</t>
  </si>
  <si>
    <t>T-12</t>
  </si>
  <si>
    <t>Noah</t>
  </si>
  <si>
    <t>T-13</t>
  </si>
  <si>
    <t>Emma</t>
  </si>
  <si>
    <t>T-14</t>
  </si>
  <si>
    <t>Ryan</t>
  </si>
  <si>
    <t>T-15</t>
  </si>
  <si>
    <t>Kato</t>
  </si>
  <si>
    <t>Totoale_huurkost</t>
  </si>
  <si>
    <t>Speler_ID</t>
  </si>
  <si>
    <t>Naam</t>
  </si>
  <si>
    <t>Leeftijd</t>
  </si>
  <si>
    <t>Platform</t>
  </si>
  <si>
    <t>Toegang_Status</t>
  </si>
  <si>
    <t>Prijs_Categorie</t>
  </si>
  <si>
    <t>GS-001</t>
  </si>
  <si>
    <t>GS-002</t>
  </si>
  <si>
    <t>GS-003</t>
  </si>
  <si>
    <t>GS-004</t>
  </si>
  <si>
    <t>GS-005</t>
  </si>
  <si>
    <t>GS-006</t>
  </si>
  <si>
    <t>GS-007</t>
  </si>
  <si>
    <t>GS-008</t>
  </si>
  <si>
    <t>GS-009</t>
  </si>
  <si>
    <t>GS-010</t>
  </si>
  <si>
    <t>Platformen</t>
  </si>
  <si>
    <t>PC</t>
  </si>
  <si>
    <t>Playstation</t>
  </si>
  <si>
    <t>Xbox</t>
  </si>
  <si>
    <t>Nintendo Switch</t>
  </si>
  <si>
    <t>Artikel_ID</t>
  </si>
  <si>
    <t>Artikel_Naam</t>
  </si>
  <si>
    <t>Prijs</t>
  </si>
  <si>
    <t>Categorie</t>
  </si>
  <si>
    <t>SNACK-01</t>
  </si>
  <si>
    <t>Energy Drink (Monster)</t>
  </si>
  <si>
    <t>Drank</t>
  </si>
  <si>
    <t>SNACK-02</t>
  </si>
  <si>
    <t>Gaming Chips (Paprika)</t>
  </si>
  <si>
    <t>Voeding</t>
  </si>
  <si>
    <t>SNACK-03</t>
  </si>
  <si>
    <t>Chocoladereep XL</t>
  </si>
  <si>
    <t>MERCH-01</t>
  </si>
  <si>
    <t>SoundWave Creator T-Shirt</t>
  </si>
  <si>
    <t>Kledij</t>
  </si>
  <si>
    <t>MERCH-02</t>
  </si>
  <si>
    <t>Gamenight Muismat XXL</t>
  </si>
  <si>
    <t>Accessoires</t>
  </si>
  <si>
    <t>MERCH-03</t>
  </si>
  <si>
    <t>Crew Hoodie (Black)</t>
  </si>
  <si>
    <t>GEAR-01</t>
  </si>
  <si>
    <t>HDMI Kabel 2m</t>
  </si>
  <si>
    <t>Kabels</t>
  </si>
  <si>
    <t>GEAR-02</t>
  </si>
  <si>
    <t>Netwerkkabel Cat6 5m</t>
  </si>
  <si>
    <t>Artikel_ID:</t>
  </si>
  <si>
    <t>Naam:</t>
  </si>
  <si>
    <t>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</si>
</sst>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813]\ * #,##0.00_ ;_ [$€-813]\ * \-#,##0.00_ ;_ [$€-813]\ * &quot;-&quot;??_ ;_ @_ 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ard" xfId="0" builtinId="0"/>
  </cellStyles>
  <dxfs count="10">
    <dxf>
      <numFmt numFmtId="164" formatCode="_ [$€-813]\ * #,##0.00_ ;_ [$€-813]\ * \-#,##0.00_ ;_ [$€-813]\ * &quot;-&quot;??_ ;_ @_ 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 [$€-813]\ * #,##0.00_ ;_ [$€-813]\ * \-#,##0.00_ ;_ [$€-813]\ * &quot;-&quot;??_ ;_ @_ "/>
    </dxf>
    <dxf>
      <numFmt numFmtId="164" formatCode="_ [$€-813]\ * #,##0.00_ ;_ [$€-813]\ * \-#,##0.00_ ;_ [$€-813]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88F7E5-4813-42EA-A525-E28172D67F38}" name="Gamenight" displayName="Gamenight" ref="A1:H16" totalsRowShown="0">
  <autoFilter ref="A1:H16" xr:uid="{1388F7E5-4813-42EA-A525-E28172D67F38}"/>
  <tableColumns count="8">
    <tableColumn id="1" xr3:uid="{43BA475C-03FD-426F-ACBA-DC18289A3F40}" name="Tafel_ID"/>
    <tableColumn id="2" xr3:uid="{3E5EF03C-C8F6-4E57-A1BD-202170F5AE79}" name="Speler_Naam"/>
    <tableColumn id="3" xr3:uid="{F26E5967-C511-4EAC-8827-F18054C107CA}" name="Aantal_Schermen"/>
    <tableColumn id="4" xr3:uid="{FDAA3BE1-F020-4F1B-907C-E5FF4917FF0C}" name="Netwerkkabel_Aanwezig"/>
    <tableColumn id="5" xr3:uid="{71264950-420D-4B21-8972-E514E5462B21}" name="Stroomverbruik_Watt"/>
    <tableColumn id="6" xr3:uid="{A173A010-F5CC-43DA-BEE0-548E45FF7083}" name="Basisprijs_Huur" dataDxfId="9"/>
    <tableColumn id="7" xr3:uid="{6672568F-3AC9-42CF-A2B9-17DF06D6FDE8}" name="Geboortejaar"/>
    <tableColumn id="8" xr3:uid="{38AF0E54-3EF6-454C-8756-094AA43AE668}" name="Totoale_huurkost" dataDxfId="8">
      <calculatedColumnFormula>Gamenight[[#This Row],[Basisprijs_Huur]]+150*Gamenight[[#This Row],[Aantal_Schermen]]+IF(Gamenight[[#This Row],[Netwerkkabel_Aanwezig]]="Ja",$J$1,)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8825BD-6AAC-4ECC-8802-D0D20DF13A65}" name="Spelers" displayName="Spelers" ref="A1:F11" totalsRowShown="0">
  <autoFilter ref="A1:F11" xr:uid="{AA8825BD-6AAC-4ECC-8802-D0D20DF13A65}"/>
  <tableColumns count="6">
    <tableColumn id="1" xr3:uid="{51BB0CBF-C10F-4936-A382-46EEB1256B4A}" name="Speler_ID"/>
    <tableColumn id="2" xr3:uid="{D1DCDFFE-7CBB-4CD5-873D-943886AC35E3}" name="Naam"/>
    <tableColumn id="3" xr3:uid="{83D2181F-573F-4CAB-9F3C-88ECFBB59EBF}" name="Leeftijd"/>
    <tableColumn id="4" xr3:uid="{5D761311-616F-4508-96A8-A2BFD4DC0A38}" name="Platform"/>
    <tableColumn id="5" xr3:uid="{0C789C02-1F1B-4174-AAB8-D7CA45BEEBC5}" name="Toegang_Status" dataDxfId="2">
      <calculatedColumnFormula>IF(AND(Spelers[[#This Row],[Leeftijd]]&gt;12,Spelers[[#This Row],[Platform]]="PC"),"Main hall","Console zone")</calculatedColumnFormula>
    </tableColumn>
    <tableColumn id="6" xr3:uid="{BFC6E8CC-19EF-4610-A27B-17FCFE6DFA8F}" name="Prijs_Categorie" dataDxfId="1">
      <calculatedColumnFormula>IF(Spelers[[#This Row],[Platform]]="Nintendo Switch","Casual Pass",IF(Spelers[[#This Row],[Leeftijd]]&lt;12,"Kids",IF(Spelers[[#This Row],[Leeftijd]]&lt;18,"Gamer","VIP")))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EE2C49D-2480-4C14-B4F9-A99ADD10957C}" name="Artikelen" displayName="Artikelen" ref="A1:D9" totalsRowShown="0">
  <autoFilter ref="A1:D9" xr:uid="{AEE2C49D-2480-4C14-B4F9-A99ADD10957C}"/>
  <tableColumns count="4">
    <tableColumn id="1" xr3:uid="{BB71E840-7B01-4BF1-B34C-AF045E3B0DB0}" name="Artikel_ID"/>
    <tableColumn id="2" xr3:uid="{EBBA1C19-22AE-49EA-9557-506F3F8EDA7E}" name="Artikel_Naam"/>
    <tableColumn id="3" xr3:uid="{E1BC4357-8899-4BEC-A643-7477D079EEAB}" name="Prijs" dataDxfId="0"/>
    <tableColumn id="4" xr3:uid="{65B042BB-FB54-4D5B-8180-3A60F9F90DC4}" name="Catego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7C1B75-A446-4933-AA3F-DEDA33527A96}" name="Tabel3" displayName="Tabel3" ref="A1:A5" totalsRowShown="0">
  <autoFilter ref="A1:A5" xr:uid="{B17C1B75-A446-4933-AA3F-DEDA33527A96}"/>
  <tableColumns count="1">
    <tableColumn id="1" xr3:uid="{A0A2DE4A-7EA2-457D-ADD2-70523505D719}" name="Platform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DF55-991C-4F33-8E13-E7A677922E7F}">
  <dimension ref="A1:J16"/>
  <sheetViews>
    <sheetView workbookViewId="0">
      <selection activeCell="H4" sqref="H4"/>
    </sheetView>
  </sheetViews>
  <sheetFormatPr defaultRowHeight="14.4" x14ac:dyDescent="0.3"/>
  <cols>
    <col min="1" max="1" width="9.44140625" customWidth="1"/>
    <col min="2" max="2" width="14.109375" customWidth="1"/>
    <col min="3" max="3" width="17.44140625" customWidth="1"/>
    <col min="4" max="4" width="8.33203125" customWidth="1"/>
    <col min="5" max="5" width="14.109375" customWidth="1"/>
    <col min="6" max="6" width="15.88671875" customWidth="1"/>
    <col min="7" max="7" width="13.88671875" customWidth="1"/>
    <col min="8" max="8" width="12.66406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39</v>
      </c>
      <c r="J1" s="1">
        <v>15</v>
      </c>
    </row>
    <row r="2" spans="1:10" x14ac:dyDescent="0.3">
      <c r="A2" t="s">
        <v>7</v>
      </c>
      <c r="B2" t="s">
        <v>8</v>
      </c>
      <c r="C2">
        <v>2</v>
      </c>
      <c r="D2" t="s">
        <v>9</v>
      </c>
      <c r="E2">
        <v>450</v>
      </c>
      <c r="F2" s="1">
        <v>25</v>
      </c>
      <c r="G2">
        <v>2010</v>
      </c>
      <c r="H2" s="1">
        <f>Gamenight[[#This Row],[Basisprijs_Huur]]+150*Gamenight[[#This Row],[Aantal_Schermen]]+IF(Gamenight[[#This Row],[Netwerkkabel_Aanwezig]]="Ja",$J$1,)</f>
        <v>340</v>
      </c>
    </row>
    <row r="3" spans="1:10" x14ac:dyDescent="0.3">
      <c r="A3" t="s">
        <v>10</v>
      </c>
      <c r="B3" t="s">
        <v>11</v>
      </c>
      <c r="C3">
        <v>1</v>
      </c>
      <c r="D3" t="s">
        <v>9</v>
      </c>
      <c r="E3">
        <v>280</v>
      </c>
      <c r="F3" s="1">
        <v>25</v>
      </c>
      <c r="G3">
        <v>2008</v>
      </c>
      <c r="H3" s="1">
        <f>Gamenight[[#This Row],[Basisprijs_Huur]]+150*Gamenight[[#This Row],[Aantal_Schermen]]+IF(Gamenight[[#This Row],[Netwerkkabel_Aanwezig]]="Ja",$J$1,)</f>
        <v>190</v>
      </c>
    </row>
    <row r="4" spans="1:10" x14ac:dyDescent="0.3">
      <c r="A4" t="s">
        <v>12</v>
      </c>
      <c r="B4" t="s">
        <v>13</v>
      </c>
      <c r="C4">
        <v>3</v>
      </c>
      <c r="D4" t="s">
        <v>14</v>
      </c>
      <c r="E4">
        <v>620</v>
      </c>
      <c r="F4" s="1">
        <v>25</v>
      </c>
      <c r="G4">
        <v>2011</v>
      </c>
      <c r="H4" s="1">
        <f>Gamenight[[#This Row],[Basisprijs_Huur]]+150*Gamenight[[#This Row],[Aantal_Schermen]]+IF(Gamenight[[#This Row],[Netwerkkabel_Aanwezig]]="Ja",$J$1,)</f>
        <v>475</v>
      </c>
    </row>
    <row r="5" spans="1:10" x14ac:dyDescent="0.3">
      <c r="A5" t="s">
        <v>15</v>
      </c>
      <c r="B5" t="s">
        <v>16</v>
      </c>
      <c r="C5">
        <v>2</v>
      </c>
      <c r="D5" t="s">
        <v>9</v>
      </c>
      <c r="E5">
        <v>410</v>
      </c>
      <c r="F5" s="1">
        <v>25</v>
      </c>
      <c r="G5">
        <v>2007</v>
      </c>
      <c r="H5" s="1">
        <f>Gamenight[[#This Row],[Basisprijs_Huur]]+150*Gamenight[[#This Row],[Aantal_Schermen]]+IF(Gamenight[[#This Row],[Netwerkkabel_Aanwezig]]="Ja",$J$1,)</f>
        <v>340</v>
      </c>
    </row>
    <row r="6" spans="1:10" x14ac:dyDescent="0.3">
      <c r="A6" t="s">
        <v>17</v>
      </c>
      <c r="B6" t="s">
        <v>18</v>
      </c>
      <c r="C6">
        <v>1</v>
      </c>
      <c r="D6" t="s">
        <v>14</v>
      </c>
      <c r="E6">
        <v>300</v>
      </c>
      <c r="F6" s="1">
        <v>25</v>
      </c>
      <c r="G6">
        <v>2015</v>
      </c>
      <c r="H6" s="1">
        <f>Gamenight[[#This Row],[Basisprijs_Huur]]+150*Gamenight[[#This Row],[Aantal_Schermen]]+IF(Gamenight[[#This Row],[Netwerkkabel_Aanwezig]]="Ja",$J$1,)</f>
        <v>175</v>
      </c>
    </row>
    <row r="7" spans="1:10" x14ac:dyDescent="0.3">
      <c r="A7" t="s">
        <v>19</v>
      </c>
      <c r="B7" t="s">
        <v>20</v>
      </c>
      <c r="C7">
        <v>2</v>
      </c>
      <c r="D7" t="s">
        <v>9</v>
      </c>
      <c r="E7">
        <v>480</v>
      </c>
      <c r="F7" s="1">
        <v>25</v>
      </c>
      <c r="G7">
        <v>2009</v>
      </c>
      <c r="H7" s="1">
        <f>Gamenight[[#This Row],[Basisprijs_Huur]]+150*Gamenight[[#This Row],[Aantal_Schermen]]+IF(Gamenight[[#This Row],[Netwerkkabel_Aanwezig]]="Ja",$J$1,)</f>
        <v>340</v>
      </c>
    </row>
    <row r="8" spans="1:10" x14ac:dyDescent="0.3">
      <c r="A8" t="s">
        <v>21</v>
      </c>
      <c r="B8" t="s">
        <v>22</v>
      </c>
      <c r="C8">
        <v>2</v>
      </c>
      <c r="D8" t="s">
        <v>9</v>
      </c>
      <c r="E8">
        <v>430</v>
      </c>
      <c r="F8" s="1">
        <v>25</v>
      </c>
      <c r="G8">
        <v>2006</v>
      </c>
      <c r="H8" s="1">
        <f>Gamenight[[#This Row],[Basisprijs_Huur]]+150*Gamenight[[#This Row],[Aantal_Schermen]]+IF(Gamenight[[#This Row],[Netwerkkabel_Aanwezig]]="Ja",$J$1,)</f>
        <v>340</v>
      </c>
    </row>
    <row r="9" spans="1:10" x14ac:dyDescent="0.3">
      <c r="A9" t="s">
        <v>23</v>
      </c>
      <c r="B9" t="s">
        <v>24</v>
      </c>
      <c r="C9">
        <v>3</v>
      </c>
      <c r="D9" t="s">
        <v>9</v>
      </c>
      <c r="E9">
        <v>650</v>
      </c>
      <c r="F9" s="1">
        <v>25</v>
      </c>
      <c r="G9">
        <v>2008</v>
      </c>
      <c r="H9" s="1">
        <f>Gamenight[[#This Row],[Basisprijs_Huur]]+150*Gamenight[[#This Row],[Aantal_Schermen]]+IF(Gamenight[[#This Row],[Netwerkkabel_Aanwezig]]="Ja",$J$1,)</f>
        <v>490</v>
      </c>
    </row>
    <row r="10" spans="1:10" x14ac:dyDescent="0.3">
      <c r="A10" t="s">
        <v>25</v>
      </c>
      <c r="B10" t="s">
        <v>26</v>
      </c>
      <c r="C10">
        <v>1</v>
      </c>
      <c r="D10" t="s">
        <v>14</v>
      </c>
      <c r="E10">
        <v>290</v>
      </c>
      <c r="F10" s="1">
        <v>25</v>
      </c>
      <c r="G10">
        <v>2014</v>
      </c>
      <c r="H10" s="1">
        <f>Gamenight[[#This Row],[Basisprijs_Huur]]+150*Gamenight[[#This Row],[Aantal_Schermen]]+IF(Gamenight[[#This Row],[Netwerkkabel_Aanwezig]]="Ja",$J$1,)</f>
        <v>175</v>
      </c>
    </row>
    <row r="11" spans="1:10" x14ac:dyDescent="0.3">
      <c r="A11" t="s">
        <v>27</v>
      </c>
      <c r="B11" t="s">
        <v>28</v>
      </c>
      <c r="C11">
        <v>2</v>
      </c>
      <c r="D11" t="s">
        <v>9</v>
      </c>
      <c r="E11">
        <v>420</v>
      </c>
      <c r="F11" s="1">
        <v>25</v>
      </c>
      <c r="G11">
        <v>2007</v>
      </c>
      <c r="H11" s="1">
        <f>Gamenight[[#This Row],[Basisprijs_Huur]]+150*Gamenight[[#This Row],[Aantal_Schermen]]+IF(Gamenight[[#This Row],[Netwerkkabel_Aanwezig]]="Ja",$J$1,)</f>
        <v>340</v>
      </c>
    </row>
    <row r="12" spans="1:10" x14ac:dyDescent="0.3">
      <c r="A12" t="s">
        <v>29</v>
      </c>
      <c r="B12" t="s">
        <v>30</v>
      </c>
      <c r="C12">
        <v>2</v>
      </c>
      <c r="D12" t="s">
        <v>9</v>
      </c>
      <c r="E12">
        <v>460</v>
      </c>
      <c r="F12" s="1">
        <v>25</v>
      </c>
      <c r="G12">
        <v>2010</v>
      </c>
      <c r="H12" s="1">
        <f>Gamenight[[#This Row],[Basisprijs_Huur]]+150*Gamenight[[#This Row],[Aantal_Schermen]]+IF(Gamenight[[#This Row],[Netwerkkabel_Aanwezig]]="Ja",$J$1,)</f>
        <v>340</v>
      </c>
    </row>
    <row r="13" spans="1:10" x14ac:dyDescent="0.3">
      <c r="A13" t="s">
        <v>31</v>
      </c>
      <c r="B13" t="s">
        <v>32</v>
      </c>
      <c r="C13">
        <v>1</v>
      </c>
      <c r="D13" t="s">
        <v>9</v>
      </c>
      <c r="E13">
        <v>310</v>
      </c>
      <c r="F13" s="1">
        <v>25</v>
      </c>
      <c r="G13">
        <v>2009</v>
      </c>
      <c r="H13" s="1">
        <f>Gamenight[[#This Row],[Basisprijs_Huur]]+150*Gamenight[[#This Row],[Aantal_Schermen]]+IF(Gamenight[[#This Row],[Netwerkkabel_Aanwezig]]="Ja",$J$1,)</f>
        <v>190</v>
      </c>
    </row>
    <row r="14" spans="1:10" x14ac:dyDescent="0.3">
      <c r="A14" t="s">
        <v>33</v>
      </c>
      <c r="B14" t="s">
        <v>34</v>
      </c>
      <c r="C14">
        <v>3</v>
      </c>
      <c r="D14" t="s">
        <v>14</v>
      </c>
      <c r="E14">
        <v>640</v>
      </c>
      <c r="F14" s="1">
        <v>25</v>
      </c>
      <c r="G14">
        <v>2005</v>
      </c>
      <c r="H14" s="1">
        <f>Gamenight[[#This Row],[Basisprijs_Huur]]+150*Gamenight[[#This Row],[Aantal_Schermen]]+IF(Gamenight[[#This Row],[Netwerkkabel_Aanwezig]]="Ja",$J$1,)</f>
        <v>475</v>
      </c>
    </row>
    <row r="15" spans="1:10" x14ac:dyDescent="0.3">
      <c r="A15" t="s">
        <v>35</v>
      </c>
      <c r="B15" t="s">
        <v>36</v>
      </c>
      <c r="C15">
        <v>2</v>
      </c>
      <c r="D15" t="s">
        <v>9</v>
      </c>
      <c r="E15">
        <v>440</v>
      </c>
      <c r="F15" s="1">
        <v>25</v>
      </c>
      <c r="G15">
        <v>2008</v>
      </c>
      <c r="H15" s="1">
        <f>Gamenight[[#This Row],[Basisprijs_Huur]]+150*Gamenight[[#This Row],[Aantal_Schermen]]+IF(Gamenight[[#This Row],[Netwerkkabel_Aanwezig]]="Ja",$J$1,)</f>
        <v>340</v>
      </c>
    </row>
    <row r="16" spans="1:10" x14ac:dyDescent="0.3">
      <c r="A16" t="s">
        <v>37</v>
      </c>
      <c r="B16" t="s">
        <v>38</v>
      </c>
      <c r="C16">
        <v>1</v>
      </c>
      <c r="D16" t="s">
        <v>9</v>
      </c>
      <c r="E16">
        <v>295</v>
      </c>
      <c r="F16" s="1">
        <v>25</v>
      </c>
      <c r="G16">
        <v>2012</v>
      </c>
      <c r="H16" s="1">
        <f>Gamenight[[#This Row],[Basisprijs_Huur]]+150*Gamenight[[#This Row],[Aantal_Schermen]]+IF(Gamenight[[#This Row],[Netwerkkabel_Aanwezig]]="Ja",$J$1,)</f>
        <v>190</v>
      </c>
    </row>
  </sheetData>
  <conditionalFormatting sqref="D2:D16">
    <cfRule type="cellIs" dxfId="4" priority="3" operator="equal">
      <formula>"Nee"</formula>
    </cfRule>
  </conditionalFormatting>
  <conditionalFormatting sqref="E2:E16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{ADE295D3-F10A-4612-8DED-A6B3334D664E}</x14:id>
        </ext>
      </extLst>
    </cfRule>
  </conditionalFormatting>
  <conditionalFormatting sqref="H2:H16">
    <cfRule type="iconSet" priority="1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DE295D3-F10A-4612-8DED-A6B3334D664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E2:E16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57EA-69FE-4C9B-964C-98F05CD6ADAC}">
  <dimension ref="A1:F11"/>
  <sheetViews>
    <sheetView workbookViewId="0">
      <selection activeCell="F2" sqref="F2"/>
    </sheetView>
  </sheetViews>
  <sheetFormatPr defaultRowHeight="14.4" x14ac:dyDescent="0.3"/>
  <cols>
    <col min="1" max="1" width="10.88671875" customWidth="1"/>
    <col min="3" max="3" width="9.21875" customWidth="1"/>
    <col min="4" max="4" width="14.109375" bestFit="1" customWidth="1"/>
    <col min="5" max="5" width="15.6640625" customWidth="1"/>
    <col min="6" max="6" width="15.44140625" customWidth="1"/>
  </cols>
  <sheetData>
    <row r="1" spans="1:6" x14ac:dyDescent="0.3">
      <c r="A1" t="s">
        <v>40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</row>
    <row r="2" spans="1:6" x14ac:dyDescent="0.3">
      <c r="A2" t="s">
        <v>46</v>
      </c>
      <c r="B2" t="s">
        <v>8</v>
      </c>
      <c r="C2">
        <v>16</v>
      </c>
      <c r="D2" t="s">
        <v>59</v>
      </c>
      <c r="E2" t="str">
        <f>IF(AND(Spelers[[#This Row],[Leeftijd]]&gt;12,Spelers[[#This Row],[Platform]]="PC"),"Main hall","Console zone")</f>
        <v>Console zone</v>
      </c>
      <c r="F2" t="str">
        <f>IF(Spelers[[#This Row],[Platform]]="Nintendo Switch","Casual Pass",IF(Spelers[[#This Row],[Leeftijd]]&lt;12,"Kids",IF(Spelers[[#This Row],[Leeftijd]]&lt;18,"Gamer","VIP")))</f>
        <v>Gamer</v>
      </c>
    </row>
    <row r="3" spans="1:6" x14ac:dyDescent="0.3">
      <c r="A3" t="s">
        <v>47</v>
      </c>
      <c r="B3" t="s">
        <v>11</v>
      </c>
      <c r="C3">
        <v>18</v>
      </c>
      <c r="D3" t="s">
        <v>57</v>
      </c>
      <c r="E3" t="str">
        <f>IF(AND(Spelers[[#This Row],[Leeftijd]]&gt;12,Spelers[[#This Row],[Platform]]="PC"),"Main hall","Console zone")</f>
        <v>Main hall</v>
      </c>
      <c r="F3" t="str">
        <f>IF(Spelers[[#This Row],[Platform]]="Nintendo Switch","Casual Pass",IF(Spelers[[#This Row],[Leeftijd]]&lt;12,"Kids",IF(Spelers[[#This Row],[Leeftijd]]&lt;18,"Gamer","VIP")))</f>
        <v>VIP</v>
      </c>
    </row>
    <row r="4" spans="1:6" x14ac:dyDescent="0.3">
      <c r="A4" t="s">
        <v>48</v>
      </c>
      <c r="B4" t="s">
        <v>13</v>
      </c>
      <c r="C4">
        <v>15</v>
      </c>
      <c r="D4" t="s">
        <v>60</v>
      </c>
      <c r="E4" t="str">
        <f>IF(AND(Spelers[[#This Row],[Leeftijd]]&gt;12,Spelers[[#This Row],[Platform]]="PC"),"Main hall","Console zone")</f>
        <v>Console zone</v>
      </c>
      <c r="F4" t="str">
        <f>IF(Spelers[[#This Row],[Platform]]="Nintendo Switch","Casual Pass",IF(Spelers[[#This Row],[Leeftijd]]&lt;12,"Kids",IF(Spelers[[#This Row],[Leeftijd]]&lt;18,"Gamer","VIP")))</f>
        <v>Casual Pass</v>
      </c>
    </row>
    <row r="5" spans="1:6" x14ac:dyDescent="0.3">
      <c r="A5" t="s">
        <v>49</v>
      </c>
      <c r="B5" t="s">
        <v>16</v>
      </c>
      <c r="C5">
        <v>19</v>
      </c>
      <c r="D5" t="s">
        <v>58</v>
      </c>
      <c r="E5" t="str">
        <f>IF(AND(Spelers[[#This Row],[Leeftijd]]&gt;12,Spelers[[#This Row],[Platform]]="PC"),"Main hall","Console zone")</f>
        <v>Console zone</v>
      </c>
      <c r="F5" t="str">
        <f>IF(Spelers[[#This Row],[Platform]]="Nintendo Switch","Casual Pass",IF(Spelers[[#This Row],[Leeftijd]]&lt;12,"Kids",IF(Spelers[[#This Row],[Leeftijd]]&lt;18,"Gamer","VIP")))</f>
        <v>VIP</v>
      </c>
    </row>
    <row r="6" spans="1:6" x14ac:dyDescent="0.3">
      <c r="A6" t="s">
        <v>50</v>
      </c>
      <c r="B6" t="s">
        <v>18</v>
      </c>
      <c r="C6">
        <v>11</v>
      </c>
      <c r="D6" t="s">
        <v>57</v>
      </c>
      <c r="E6" t="str">
        <f>IF(AND(Spelers[[#This Row],[Leeftijd]]&gt;12,Spelers[[#This Row],[Platform]]="PC"),"Main hall","Console zone")</f>
        <v>Console zone</v>
      </c>
      <c r="F6" t="str">
        <f>IF(Spelers[[#This Row],[Platform]]="Nintendo Switch","Casual Pass",IF(Spelers[[#This Row],[Leeftijd]]&lt;12,"Kids",IF(Spelers[[#This Row],[Leeftijd]]&lt;18,"Gamer","VIP")))</f>
        <v>Kids</v>
      </c>
    </row>
    <row r="7" spans="1:6" x14ac:dyDescent="0.3">
      <c r="A7" t="s">
        <v>51</v>
      </c>
      <c r="B7" t="s">
        <v>20</v>
      </c>
      <c r="C7">
        <v>17</v>
      </c>
      <c r="D7" t="s">
        <v>59</v>
      </c>
      <c r="E7" t="str">
        <f>IF(AND(Spelers[[#This Row],[Leeftijd]]&gt;12,Spelers[[#This Row],[Platform]]="PC"),"Main hall","Console zone")</f>
        <v>Console zone</v>
      </c>
      <c r="F7" t="str">
        <f>IF(Spelers[[#This Row],[Platform]]="Nintendo Switch","Casual Pass",IF(Spelers[[#This Row],[Leeftijd]]&lt;12,"Kids",IF(Spelers[[#This Row],[Leeftijd]]&lt;18,"Gamer","VIP")))</f>
        <v>Gamer</v>
      </c>
    </row>
    <row r="8" spans="1:6" x14ac:dyDescent="0.3">
      <c r="A8" t="s">
        <v>52</v>
      </c>
      <c r="B8" t="s">
        <v>22</v>
      </c>
      <c r="C8">
        <v>20</v>
      </c>
      <c r="D8" t="s">
        <v>58</v>
      </c>
      <c r="E8" t="str">
        <f>IF(AND(Spelers[[#This Row],[Leeftijd]]&gt;12,Spelers[[#This Row],[Platform]]="PC"),"Main hall","Console zone")</f>
        <v>Console zone</v>
      </c>
      <c r="F8" t="str">
        <f>IF(Spelers[[#This Row],[Platform]]="Nintendo Switch","Casual Pass",IF(Spelers[[#This Row],[Leeftijd]]&lt;12,"Kids",IF(Spelers[[#This Row],[Leeftijd]]&lt;18,"Gamer","VIP")))</f>
        <v>VIP</v>
      </c>
    </row>
    <row r="9" spans="1:6" x14ac:dyDescent="0.3">
      <c r="A9" t="s">
        <v>53</v>
      </c>
      <c r="B9" t="s">
        <v>24</v>
      </c>
      <c r="C9">
        <v>18</v>
      </c>
      <c r="D9" t="s">
        <v>57</v>
      </c>
      <c r="E9" t="str">
        <f>IF(AND(Spelers[[#This Row],[Leeftijd]]&gt;12,Spelers[[#This Row],[Platform]]="PC"),"Main hall","Console zone")</f>
        <v>Main hall</v>
      </c>
      <c r="F9" t="str">
        <f>IF(Spelers[[#This Row],[Platform]]="Nintendo Switch","Casual Pass",IF(Spelers[[#This Row],[Leeftijd]]&lt;12,"Kids",IF(Spelers[[#This Row],[Leeftijd]]&lt;18,"Gamer","VIP")))</f>
        <v>VIP</v>
      </c>
    </row>
    <row r="10" spans="1:6" x14ac:dyDescent="0.3">
      <c r="A10" t="s">
        <v>54</v>
      </c>
      <c r="B10" t="s">
        <v>26</v>
      </c>
      <c r="C10">
        <v>12</v>
      </c>
      <c r="D10" t="s">
        <v>60</v>
      </c>
      <c r="E10" t="str">
        <f>IF(AND(Spelers[[#This Row],[Leeftijd]]&gt;12,Spelers[[#This Row],[Platform]]="PC"),"Main hall","Console zone")</f>
        <v>Console zone</v>
      </c>
      <c r="F10" t="str">
        <f>IF(Spelers[[#This Row],[Platform]]="Nintendo Switch","Casual Pass",IF(Spelers[[#This Row],[Leeftijd]]&lt;12,"Kids",IF(Spelers[[#This Row],[Leeftijd]]&lt;18,"Gamer","VIP")))</f>
        <v>Casual Pass</v>
      </c>
    </row>
    <row r="11" spans="1:6" x14ac:dyDescent="0.3">
      <c r="A11" t="s">
        <v>55</v>
      </c>
      <c r="B11" t="s">
        <v>28</v>
      </c>
      <c r="C11">
        <v>19</v>
      </c>
      <c r="D11" t="s">
        <v>57</v>
      </c>
      <c r="E11" t="str">
        <f>IF(AND(Spelers[[#This Row],[Leeftijd]]&gt;12,Spelers[[#This Row],[Platform]]="PC"),"Main hall","Console zone")</f>
        <v>Main hall</v>
      </c>
      <c r="F11" t="str">
        <f>IF(Spelers[[#This Row],[Platform]]="Nintendo Switch","Casual Pass",IF(Spelers[[#This Row],[Leeftijd]]&lt;12,"Kids",IF(Spelers[[#This Row],[Leeftijd]]&lt;18,"Gamer","VIP")))</f>
        <v>VIP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bekend platform" error="Kies uit PC, XBox, Playstation, Nintendo switch" promptTitle="Voer het platform in." prompt="Kies uit PC, XBox, Playstation, Nintendo switch" xr:uid="{DFD07A7E-80D6-46C6-831C-F2DCABF9E246}">
          <x14:formula1>
            <xm:f>Instellingen!$A$2:A$5</xm:f>
          </x14:formula1>
          <xm:sqref>D2:D11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8C96-3F03-40EA-AE45-CF116FA8F946}">
  <dimension ref="A1:D9"/>
  <sheetViews>
    <sheetView workbookViewId="0">
      <selection activeCell="B5" sqref="B5"/>
    </sheetView>
  </sheetViews>
  <sheetFormatPr defaultRowHeight="14.4" x14ac:dyDescent="0.3"/>
  <cols>
    <col min="1" max="1" width="11.33203125" bestFit="1" customWidth="1"/>
    <col min="2" max="2" width="22.77734375" bestFit="1" customWidth="1"/>
    <col min="4" max="4" width="10.88671875" customWidth="1"/>
  </cols>
  <sheetData>
    <row r="1" spans="1:4" x14ac:dyDescent="0.3">
      <c r="A1" t="s">
        <v>61</v>
      </c>
      <c r="B1" t="s">
        <v>62</v>
      </c>
      <c r="C1" t="s">
        <v>63</v>
      </c>
      <c r="D1" t="s">
        <v>64</v>
      </c>
    </row>
    <row r="2" spans="1:4" x14ac:dyDescent="0.3">
      <c r="A2" t="s">
        <v>65</v>
      </c>
      <c r="B2" t="s">
        <v>66</v>
      </c>
      <c r="C2" s="1">
        <v>2.5</v>
      </c>
      <c r="D2" t="s">
        <v>67</v>
      </c>
    </row>
    <row r="3" spans="1:4" x14ac:dyDescent="0.3">
      <c r="A3" t="s">
        <v>68</v>
      </c>
      <c r="B3" t="s">
        <v>69</v>
      </c>
      <c r="C3" s="1">
        <v>1.8</v>
      </c>
      <c r="D3" t="s">
        <v>70</v>
      </c>
    </row>
    <row r="4" spans="1:4" x14ac:dyDescent="0.3">
      <c r="A4" t="s">
        <v>71</v>
      </c>
      <c r="B4" t="s">
        <v>72</v>
      </c>
      <c r="C4" s="1">
        <v>2.2000000000000002</v>
      </c>
      <c r="D4" t="s">
        <v>70</v>
      </c>
    </row>
    <row r="5" spans="1:4" x14ac:dyDescent="0.3">
      <c r="A5" t="s">
        <v>73</v>
      </c>
      <c r="B5" t="s">
        <v>74</v>
      </c>
      <c r="C5" s="1">
        <v>29.99</v>
      </c>
      <c r="D5" t="s">
        <v>75</v>
      </c>
    </row>
    <row r="6" spans="1:4" x14ac:dyDescent="0.3">
      <c r="A6" t="s">
        <v>76</v>
      </c>
      <c r="B6" t="s">
        <v>77</v>
      </c>
      <c r="C6" s="1">
        <v>19.95</v>
      </c>
      <c r="D6" t="s">
        <v>78</v>
      </c>
    </row>
    <row r="7" spans="1:4" x14ac:dyDescent="0.3">
      <c r="A7" t="s">
        <v>79</v>
      </c>
      <c r="B7" t="s">
        <v>80</v>
      </c>
      <c r="C7" s="1">
        <v>45</v>
      </c>
      <c r="D7" t="s">
        <v>75</v>
      </c>
    </row>
    <row r="8" spans="1:4" x14ac:dyDescent="0.3">
      <c r="A8" t="s">
        <v>81</v>
      </c>
      <c r="B8" t="s">
        <v>82</v>
      </c>
      <c r="C8" s="1">
        <v>8.5</v>
      </c>
      <c r="D8" t="s">
        <v>83</v>
      </c>
    </row>
    <row r="9" spans="1:4" x14ac:dyDescent="0.3">
      <c r="A9" t="s">
        <v>84</v>
      </c>
      <c r="B9" t="s">
        <v>85</v>
      </c>
      <c r="C9" s="1">
        <v>12</v>
      </c>
      <c r="D9" t="s">
        <v>83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09B3-2466-4B65-92E1-DB83441035A3}">
  <dimension ref="A1:B3"/>
  <sheetViews>
    <sheetView tabSelected="1" workbookViewId="0">
      <selection activeCell="B3" sqref="B3"/>
    </sheetView>
  </sheetViews>
  <sheetFormatPr defaultRowHeight="14.4" x14ac:dyDescent="0.3"/>
  <cols>
    <col min="1" max="1" width="12" customWidth="1"/>
    <col min="2" max="2" width="24.5546875" customWidth="1"/>
  </cols>
  <sheetData>
    <row r="1" spans="1:2" x14ac:dyDescent="0.3">
      <c r="A1" t="s">
        <v>86</v>
      </c>
      <c r="B1" t="s">
        <v>65</v>
      </c>
    </row>
    <row r="2" spans="1:2" x14ac:dyDescent="0.3">
      <c r="A2" t="s">
        <v>87</v>
      </c>
      <c r="B2" t="str">
        <f>_xlfn.XLOOKUP(B1,Artikelen[Artikel_ID],Artikelen[Artikel_Naam],"Artikel onbekend",0,1)</f>
        <v>Energy Drink (Monster)</v>
      </c>
    </row>
    <row r="3" spans="1:2" x14ac:dyDescent="0.3">
      <c r="A3" t="s">
        <v>88</v>
      </c>
      <c r="B3">
        <f>_xlfn.XLOOKUP(B1,Artikelen[Artikel_ID],Artikelen[Prijs],"Artikel onbekend",0,1)</f>
        <v>2.5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394F-D10C-4838-8AAA-735793E4E200}">
  <dimension ref="A1:A5"/>
  <sheetViews>
    <sheetView workbookViewId="0">
      <selection activeCell="B6" sqref="B6"/>
    </sheetView>
  </sheetViews>
  <sheetFormatPr defaultRowHeight="14.4" x14ac:dyDescent="0.3"/>
  <cols>
    <col min="1" max="1" width="14.109375" bestFit="1" customWidth="1"/>
  </cols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Setup_Computers</vt:lpstr>
      <vt:lpstr>Toegang_Beheer</vt:lpstr>
      <vt:lpstr>Artikelen_Shop</vt:lpstr>
      <vt:lpstr>Centraal_Panel</vt:lpstr>
      <vt:lpstr>Instellingen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Reu, Luk</dc:creator>
  <cp:lastModifiedBy>De Reu, Luk</cp:lastModifiedBy>
  <dcterms:created xsi:type="dcterms:W3CDTF">2026-06-12T07:16:33Z</dcterms:created>
  <dcterms:modified xsi:type="dcterms:W3CDTF">2026-06-12T07:46:42Z</dcterms:modified>
</cp:coreProperties>
</file>